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ntact/Desktop/untitled folder/"/>
    </mc:Choice>
  </mc:AlternateContent>
  <xr:revisionPtr revIDLastSave="0" documentId="8_{292CB4AF-2D87-0646-A417-EC88D08A673A}" xr6:coauthVersionLast="45" xr6:coauthVersionMax="45" xr10:uidLastSave="{00000000-0000-0000-0000-000000000000}"/>
  <bookViews>
    <workbookView xWindow="11980" yWindow="5960" windowWidth="27640" windowHeight="16940" xr2:uid="{14BF887A-03A6-6A42-A627-B7A8ACA02B22}"/>
  </bookViews>
  <sheets>
    <sheet name="WS Hot Wheel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" i="1" l="1"/>
  <c r="T12" i="1"/>
  <c r="U12" i="1"/>
  <c r="V12" i="1"/>
  <c r="AA12" i="1" s="1"/>
  <c r="S13" i="1"/>
  <c r="V13" i="1" s="1"/>
  <c r="T13" i="1"/>
  <c r="U13" i="1"/>
  <c r="V14" i="1"/>
  <c r="AA14" i="1"/>
  <c r="AB14" i="1"/>
  <c r="V15" i="1"/>
  <c r="AA15" i="1" s="1"/>
  <c r="V16" i="1"/>
  <c r="AB16" i="1" s="1"/>
  <c r="AA16" i="1"/>
  <c r="V17" i="1"/>
  <c r="AA17" i="1"/>
  <c r="AB17" i="1"/>
  <c r="S18" i="1"/>
  <c r="T18" i="1"/>
  <c r="U18" i="1"/>
  <c r="V18" i="1"/>
  <c r="AA18" i="1" s="1"/>
  <c r="W18" i="1"/>
  <c r="V19" i="1"/>
  <c r="AA19" i="1" s="1"/>
  <c r="S20" i="1"/>
  <c r="V20" i="1" s="1"/>
  <c r="T20" i="1"/>
  <c r="U20" i="1"/>
  <c r="S21" i="1"/>
  <c r="T21" i="1"/>
  <c r="U21" i="1"/>
  <c r="V21" i="1"/>
  <c r="AA21" i="1" s="1"/>
  <c r="V22" i="1"/>
  <c r="AB22" i="1" s="1"/>
  <c r="AA22" i="1"/>
  <c r="O23" i="1"/>
  <c r="P23" i="1"/>
  <c r="Q23" i="1"/>
  <c r="S23" i="1"/>
  <c r="T23" i="1"/>
  <c r="U23" i="1"/>
  <c r="V23" i="1"/>
  <c r="AA23" i="1" s="1"/>
  <c r="W23" i="1"/>
  <c r="AA20" i="1" l="1"/>
  <c r="AB20" i="1"/>
  <c r="AA13" i="1"/>
  <c r="AB13" i="1"/>
  <c r="AB23" i="1"/>
  <c r="AB18" i="1"/>
  <c r="AB21" i="1"/>
  <c r="AB19" i="1"/>
  <c r="AB15" i="1"/>
  <c r="AB12" i="1"/>
</calcChain>
</file>

<file path=xl/sharedStrings.xml><?xml version="1.0" encoding="utf-8"?>
<sst xmlns="http://schemas.openxmlformats.org/spreadsheetml/2006/main" count="141" uniqueCount="72">
  <si>
    <t>CS:Clam Shell, BL:  Blister, OB: Open Box, BX: Box, WB:  Window Box, CDU: Counter Display Unit.</t>
  </si>
  <si>
    <t>Package</t>
  </si>
  <si>
    <t>9503.00.00.90</t>
  </si>
  <si>
    <t>8+</t>
  </si>
  <si>
    <t>n/a</t>
  </si>
  <si>
    <t>WB CDU</t>
  </si>
  <si>
    <t>Hot Wheels Pens</t>
  </si>
  <si>
    <t>AVAIL Q4 2019</t>
  </si>
  <si>
    <t>2"</t>
  </si>
  <si>
    <t>10.5"</t>
  </si>
  <si>
    <t>varies</t>
  </si>
  <si>
    <t>WB</t>
  </si>
  <si>
    <t>854941007518</t>
  </si>
  <si>
    <t>World's Smallest Hot Wheels Super Set</t>
  </si>
  <si>
    <t>IN STOCK</t>
  </si>
  <si>
    <t>WB size: 5.5"W x 8.5"H x 1.5"D</t>
  </si>
  <si>
    <t>Worlds Smallest Hot Wheels Hot Strip Track Pak</t>
  </si>
  <si>
    <t>0.5"x0.25"x1"</t>
  </si>
  <si>
    <t>CS</t>
  </si>
  <si>
    <t>Worlds Smallest Hot Wheels Series 4</t>
  </si>
  <si>
    <t>0.5'x0.25'x1'</t>
  </si>
  <si>
    <t>BX</t>
  </si>
  <si>
    <t>Worlds Smallest Hot Wheels Blind Box</t>
  </si>
  <si>
    <t>1.75"</t>
  </si>
  <si>
    <t>5.25"</t>
  </si>
  <si>
    <t>8.625"</t>
  </si>
  <si>
    <t>Various</t>
  </si>
  <si>
    <t>859421005091</t>
  </si>
  <si>
    <t>Worlds Smallest Hot Wheels  30 pc Floor Display</t>
  </si>
  <si>
    <t>1.5"</t>
  </si>
  <si>
    <t>5.5"</t>
  </si>
  <si>
    <t>8.5"</t>
  </si>
  <si>
    <t>Worlds Smallest Hot Wheels Drag Race Set (incl 2 cars)</t>
  </si>
  <si>
    <t>Worlds Smallest Hot Wheels Hot Curves Action Set (incl 1 car)</t>
  </si>
  <si>
    <t>Worlds Smallest Hot Wheels Stunt Action Set (incl loop &amp; 1 car)</t>
  </si>
  <si>
    <t>Dia 3" x 1.5"</t>
  </si>
  <si>
    <t>Worlds Smallest Super Rally Case (incl 1 car)</t>
  </si>
  <si>
    <t>Worlds Smallest Hot Wheels Series 3</t>
  </si>
  <si>
    <t>Worlds Smallest Hot Wheels Series 2</t>
  </si>
  <si>
    <t>20' 
(PCS)</t>
  </si>
  <si>
    <t>40'HQ (PCS)</t>
  </si>
  <si>
    <t>Duty</t>
  </si>
  <si>
    <t>HTS Number</t>
  </si>
  <si>
    <t>Age Grade</t>
  </si>
  <si>
    <t>Master Wgt lbs (GROSS)</t>
  </si>
  <si>
    <t>Master Cube</t>
  </si>
  <si>
    <t>D (INCH)</t>
  </si>
  <si>
    <t>W (INCH)</t>
  </si>
  <si>
    <t>H (INCH)</t>
  </si>
  <si>
    <t>Inner  Wgt lbs (GROSS)</t>
  </si>
  <si>
    <t>Master Ctn Pack
Case Pack</t>
  </si>
  <si>
    <t>Batteries</t>
  </si>
  <si>
    <t>D</t>
  </si>
  <si>
    <t>W</t>
  </si>
  <si>
    <t>H</t>
  </si>
  <si>
    <t>Actual prod size</t>
  </si>
  <si>
    <t>US Dom</t>
  </si>
  <si>
    <t>SRP ($USD)</t>
  </si>
  <si>
    <t>UPC #</t>
  </si>
  <si>
    <t>Item Name</t>
  </si>
  <si>
    <t>Item #</t>
  </si>
  <si>
    <t>AVAIL</t>
  </si>
  <si>
    <t>Container Qtys</t>
  </si>
  <si>
    <t xml:space="preserve">Master Carton Specs </t>
  </si>
  <si>
    <t xml:space="preserve">Inner Carton Specs </t>
  </si>
  <si>
    <t>HOT WHEELS</t>
  </si>
  <si>
    <t>email: toys@superimpulse.com</t>
  </si>
  <si>
    <t>Fax: 267 878 0465</t>
  </si>
  <si>
    <t>Tel: 267 878 0466</t>
  </si>
  <si>
    <t>Bristol, PA 19007</t>
  </si>
  <si>
    <t>10 Canal Street Suite 330</t>
  </si>
  <si>
    <t>Super Impulse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</si>
</sst>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  <numFmt numFmtId="165" formatCode="&quot;$&quot;#,##0.00"/>
  </numFmts>
  <fonts count="17">
    <font>
      <sz val="10"/>
      <name val="Arial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b/>
      <u/>
      <sz val="14"/>
      <name val="Arial"/>
      <family val="2"/>
    </font>
    <font>
      <b/>
      <sz val="12"/>
      <color rgb="FFFF0000"/>
      <name val="Arial"/>
      <family val="2"/>
    </font>
    <font>
      <b/>
      <i/>
      <sz val="18"/>
      <color rgb="FFFF0000"/>
      <name val="Arial"/>
      <family val="2"/>
    </font>
    <font>
      <sz val="10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sz val="14"/>
      <color theme="1" tint="0.14999847407452621"/>
      <name val="Arial"/>
      <family val="2"/>
    </font>
    <font>
      <b/>
      <i/>
      <sz val="18"/>
      <color theme="1" tint="0.14999847407452621"/>
      <name val="Ravie"/>
      <family val="5"/>
    </font>
    <font>
      <b/>
      <i/>
      <sz val="10"/>
      <color theme="1" tint="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9" fontId="2" fillId="0" borderId="0" xfId="2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44" fontId="0" fillId="2" borderId="2" xfId="1" applyFont="1" applyFill="1" applyBorder="1" applyAlignment="1">
      <alignment horizontal="center"/>
    </xf>
    <xf numFmtId="0" fontId="4" fillId="2" borderId="3" xfId="0" applyFont="1" applyFill="1" applyBorder="1"/>
    <xf numFmtId="164" fontId="2" fillId="0" borderId="4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44" fontId="0" fillId="2" borderId="0" xfId="1" applyFont="1" applyFill="1" applyAlignment="1">
      <alignment horizontal="center"/>
    </xf>
    <xf numFmtId="0" fontId="5" fillId="2" borderId="6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9" fontId="2" fillId="0" borderId="7" xfId="2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8" fontId="4" fillId="0" borderId="7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" fontId="7" fillId="0" borderId="7" xfId="0" quotePrefix="1" applyNumberFormat="1" applyFont="1" applyBorder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/>
    </xf>
    <xf numFmtId="8" fontId="5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64" fontId="2" fillId="3" borderId="7" xfId="0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8" fontId="5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9" fontId="9" fillId="0" borderId="0" xfId="2" applyFont="1" applyAlignment="1">
      <alignment horizontal="center" wrapText="1"/>
    </xf>
    <xf numFmtId="44" fontId="9" fillId="0" borderId="0" xfId="1" applyFont="1" applyAlignment="1">
      <alignment horizontal="center" wrapText="1"/>
    </xf>
    <xf numFmtId="44" fontId="9" fillId="0" borderId="2" xfId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9" fontId="5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9" fontId="12" fillId="4" borderId="2" xfId="2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44" fontId="12" fillId="4" borderId="2" xfId="1" applyFont="1" applyFill="1" applyBorder="1" applyAlignment="1">
      <alignment horizontal="center"/>
    </xf>
    <xf numFmtId="0" fontId="12" fillId="4" borderId="2" xfId="0" applyFont="1" applyFill="1" applyBorder="1" applyAlignment="1">
      <alignment horizontal="left"/>
    </xf>
    <xf numFmtId="0" fontId="12" fillId="0" borderId="5" xfId="0" applyFont="1" applyBorder="1" applyAlignment="1">
      <alignment horizontal="left" vertical="center"/>
    </xf>
    <xf numFmtId="0" fontId="12" fillId="4" borderId="5" xfId="0" applyFont="1" applyFill="1" applyBorder="1" applyAlignment="1">
      <alignment horizontal="left"/>
    </xf>
    <xf numFmtId="0" fontId="12" fillId="4" borderId="0" xfId="0" applyFont="1" applyFill="1" applyAlignment="1">
      <alignment horizontal="center"/>
    </xf>
    <xf numFmtId="9" fontId="12" fillId="4" borderId="0" xfId="2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44" fontId="12" fillId="4" borderId="0" xfId="1" applyFont="1" applyFill="1" applyAlignment="1">
      <alignment horizontal="center"/>
    </xf>
    <xf numFmtId="0" fontId="14" fillId="4" borderId="0" xfId="0" applyFont="1" applyFill="1" applyAlignment="1">
      <alignment horizontal="left"/>
    </xf>
    <xf numFmtId="0" fontId="15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2" fillId="4" borderId="0" xfId="0" applyFont="1" applyFill="1" applyAlignment="1">
      <alignment horizontal="center" wrapText="1"/>
    </xf>
    <xf numFmtId="0" fontId="12" fillId="0" borderId="5" xfId="0" applyFont="1" applyBorder="1" applyAlignment="1">
      <alignment horizontal="left" vertical="center" wrapText="1"/>
    </xf>
    <xf numFmtId="0" fontId="12" fillId="5" borderId="0" xfId="0" applyFont="1" applyFill="1" applyAlignment="1">
      <alignment horizontal="center"/>
    </xf>
    <xf numFmtId="0" fontId="12" fillId="0" borderId="0" xfId="0" applyFont="1"/>
    <xf numFmtId="0" fontId="12" fillId="4" borderId="10" xfId="0" applyFont="1" applyFill="1" applyBorder="1"/>
    <xf numFmtId="0" fontId="12" fillId="4" borderId="4" xfId="0" applyFont="1" applyFill="1" applyBorder="1" applyAlignment="1">
      <alignment horizontal="center"/>
    </xf>
    <xf numFmtId="9" fontId="12" fillId="4" borderId="4" xfId="2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44" fontId="12" fillId="4" borderId="4" xfId="1" applyFont="1" applyFill="1" applyBorder="1" applyAlignment="1">
      <alignment horizontal="center"/>
    </xf>
    <xf numFmtId="0" fontId="14" fillId="4" borderId="4" xfId="0" applyFont="1" applyFill="1" applyBorder="1"/>
    <xf numFmtId="0" fontId="12" fillId="0" borderId="5" xfId="0" applyFont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393700</xdr:colOff>
      <xdr:row>0</xdr:row>
      <xdr:rowOff>12700</xdr:rowOff>
    </xdr:from>
    <xdr:ext cx="1308100" cy="1367559"/>
    <xdr:pic>
      <xdr:nvPicPr>
        <xdr:cNvPr id="2" name="Picture 1">
          <a:extLst>
            <a:ext uri="{FF2B5EF4-FFF2-40B4-BE49-F238E27FC236}">
              <a16:creationId xmlns:a16="http://schemas.microsoft.com/office/drawing/2014/main" id="{7A85B6D3-05A0-2A44-A86F-710932E6B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300" y="12700"/>
          <a:ext cx="1308100" cy="13675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553EC-81EF-0248-95F7-B85EB9855A1E}">
  <sheetPr>
    <pageSetUpPr fitToPage="1"/>
  </sheetPr>
  <dimension ref="A1:AE25"/>
  <sheetViews>
    <sheetView tabSelected="1" zoomScaleNormal="100" workbookViewId="0">
      <selection activeCell="G1" sqref="G1:G1048576"/>
    </sheetView>
  </sheetViews>
  <sheetFormatPr baseColWidth="10" defaultColWidth="11.5" defaultRowHeight="13"/>
  <cols>
    <col min="2" max="2" width="12.83203125" customWidth="1"/>
    <col min="3" max="3" width="28.6640625" customWidth="1"/>
    <col min="4" max="4" width="20.5" customWidth="1"/>
    <col min="5" max="7" width="11.5" customWidth="1"/>
    <col min="8" max="8" width="17.1640625" customWidth="1"/>
    <col min="9" max="12" width="11.5" customWidth="1"/>
    <col min="25" max="25" width="16" bestFit="1" customWidth="1"/>
    <col min="26" max="28" width="11.5" customWidth="1"/>
  </cols>
  <sheetData>
    <row r="1" spans="1:31" s="96" customFormat="1" ht="18" customHeight="1">
      <c r="B1" s="92"/>
      <c r="C1" s="104"/>
      <c r="D1" s="103" t="s">
        <v>71</v>
      </c>
      <c r="E1" s="102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101"/>
      <c r="W1" s="98"/>
      <c r="X1" s="98"/>
      <c r="Y1" s="100"/>
      <c r="Z1" s="99"/>
      <c r="AA1" s="98"/>
      <c r="AB1" s="97"/>
    </row>
    <row r="2" spans="1:31" s="75" customFormat="1" ht="18" customHeight="1">
      <c r="B2" s="92"/>
      <c r="C2" s="83"/>
      <c r="D2" s="90" t="s">
        <v>70</v>
      </c>
      <c r="E2" s="89"/>
      <c r="F2" s="85"/>
      <c r="G2" s="85"/>
      <c r="H2" s="85"/>
      <c r="I2" s="85"/>
      <c r="J2" s="85"/>
      <c r="K2" s="85"/>
      <c r="L2" s="85"/>
      <c r="M2" s="85"/>
      <c r="N2" s="85"/>
      <c r="O2" s="95"/>
      <c r="P2" s="85"/>
      <c r="Q2" s="85"/>
      <c r="R2" s="85"/>
      <c r="S2" s="85"/>
      <c r="T2" s="88"/>
      <c r="U2" s="85"/>
      <c r="V2" s="88"/>
      <c r="W2" s="85"/>
      <c r="X2" s="85"/>
      <c r="Y2" s="87"/>
      <c r="Z2" s="86"/>
      <c r="AA2" s="85"/>
      <c r="AB2" s="84"/>
    </row>
    <row r="3" spans="1:31" s="75" customFormat="1" ht="18" customHeight="1">
      <c r="B3" s="92"/>
      <c r="C3" s="83"/>
      <c r="D3" s="90" t="s">
        <v>69</v>
      </c>
      <c r="E3" s="89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8"/>
      <c r="W3" s="85"/>
      <c r="X3" s="85"/>
      <c r="Y3" s="87"/>
      <c r="Z3" s="86"/>
      <c r="AA3" s="85"/>
      <c r="AB3" s="84"/>
    </row>
    <row r="4" spans="1:31" s="75" customFormat="1" ht="18" customHeight="1">
      <c r="B4" s="92"/>
      <c r="C4" s="94"/>
      <c r="D4" s="90" t="s">
        <v>68</v>
      </c>
      <c r="E4" s="89"/>
      <c r="F4" s="85"/>
      <c r="G4" s="85"/>
      <c r="H4" s="85"/>
      <c r="I4" s="85"/>
      <c r="J4" s="85"/>
      <c r="K4" s="93"/>
      <c r="L4" s="93"/>
      <c r="M4" s="93"/>
      <c r="N4" s="85"/>
      <c r="O4" s="85"/>
      <c r="P4" s="85"/>
      <c r="Q4" s="85"/>
      <c r="R4" s="85"/>
      <c r="S4" s="85"/>
      <c r="T4" s="85"/>
      <c r="U4" s="85"/>
      <c r="V4" s="88"/>
      <c r="W4" s="85"/>
      <c r="X4" s="85"/>
      <c r="Y4" s="87"/>
      <c r="Z4" s="86"/>
      <c r="AA4" s="85"/>
      <c r="AB4" s="84"/>
    </row>
    <row r="5" spans="1:31" s="75" customFormat="1" ht="18" customHeight="1">
      <c r="B5" s="92"/>
      <c r="C5" s="83"/>
      <c r="D5" s="90" t="s">
        <v>67</v>
      </c>
      <c r="E5" s="89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8"/>
      <c r="W5" s="85"/>
      <c r="X5" s="85"/>
      <c r="Y5" s="87"/>
      <c r="Z5" s="86"/>
      <c r="AA5" s="85"/>
      <c r="AB5" s="84"/>
    </row>
    <row r="6" spans="1:31" s="75" customFormat="1" ht="18">
      <c r="B6" s="92"/>
      <c r="C6" s="83"/>
      <c r="D6" s="90" t="s">
        <v>66</v>
      </c>
      <c r="E6" s="89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8"/>
      <c r="W6" s="85"/>
      <c r="X6" s="85"/>
      <c r="Y6" s="87"/>
      <c r="Z6" s="86"/>
      <c r="AA6" s="85"/>
      <c r="AB6" s="84"/>
    </row>
    <row r="7" spans="1:31" s="75" customFormat="1" ht="25.5" customHeight="1">
      <c r="B7" s="92"/>
      <c r="C7" s="91">
        <v>2019</v>
      </c>
      <c r="D7" s="90"/>
      <c r="E7" s="89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8"/>
      <c r="W7" s="85"/>
      <c r="X7" s="85"/>
      <c r="Y7" s="87"/>
      <c r="Z7" s="86"/>
      <c r="AA7" s="85"/>
      <c r="AB7" s="84"/>
    </row>
    <row r="8" spans="1:31" s="75" customFormat="1" ht="24.75" customHeight="1">
      <c r="C8" s="83"/>
      <c r="D8" s="82"/>
      <c r="E8" s="81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80"/>
      <c r="W8" s="77"/>
      <c r="X8" s="77"/>
      <c r="Y8" s="79"/>
      <c r="Z8" s="78"/>
      <c r="AA8" s="77"/>
      <c r="AB8" s="76"/>
    </row>
    <row r="10" spans="1:31" ht="23.25" customHeight="1">
      <c r="B10" s="74" t="s">
        <v>65</v>
      </c>
      <c r="C10" s="73"/>
      <c r="D10" s="72"/>
      <c r="E10" s="71"/>
      <c r="F10" s="70"/>
      <c r="G10" s="66"/>
      <c r="H10" s="66"/>
      <c r="I10" s="66"/>
      <c r="J10" s="66"/>
      <c r="K10" s="66"/>
      <c r="L10" s="61"/>
      <c r="M10" s="61"/>
      <c r="N10" s="68"/>
      <c r="O10" s="66" t="s">
        <v>64</v>
      </c>
      <c r="P10" s="66"/>
      <c r="Q10" s="66"/>
      <c r="R10" s="68"/>
      <c r="S10" s="66" t="s">
        <v>63</v>
      </c>
      <c r="T10" s="66"/>
      <c r="U10" s="66"/>
      <c r="V10" s="69"/>
      <c r="W10" s="68"/>
      <c r="X10" s="68"/>
      <c r="Y10" s="68"/>
      <c r="Z10" s="67"/>
      <c r="AA10" s="66" t="s">
        <v>62</v>
      </c>
      <c r="AB10" s="66"/>
      <c r="AC10" s="2"/>
      <c r="AD10" s="2"/>
      <c r="AE10" s="1"/>
    </row>
    <row r="11" spans="1:31" ht="54" customHeight="1">
      <c r="A11" s="65" t="s">
        <v>61</v>
      </c>
      <c r="B11" s="64" t="s">
        <v>60</v>
      </c>
      <c r="C11" s="63" t="s">
        <v>59</v>
      </c>
      <c r="D11" s="62" t="s">
        <v>58</v>
      </c>
      <c r="E11" s="57" t="s">
        <v>57</v>
      </c>
      <c r="F11" s="57" t="s">
        <v>56</v>
      </c>
      <c r="G11" s="61" t="s">
        <v>1</v>
      </c>
      <c r="H11" s="57" t="s">
        <v>55</v>
      </c>
      <c r="I11" s="61" t="s">
        <v>54</v>
      </c>
      <c r="J11" s="61" t="s">
        <v>53</v>
      </c>
      <c r="K11" s="61" t="s">
        <v>52</v>
      </c>
      <c r="L11" s="61" t="s">
        <v>51</v>
      </c>
      <c r="M11" s="60" t="s">
        <v>50</v>
      </c>
      <c r="N11" s="60"/>
      <c r="O11" s="59" t="s">
        <v>48</v>
      </c>
      <c r="P11" s="59" t="s">
        <v>47</v>
      </c>
      <c r="Q11" s="59" t="s">
        <v>46</v>
      </c>
      <c r="R11" s="57" t="s">
        <v>49</v>
      </c>
      <c r="S11" s="59" t="s">
        <v>48</v>
      </c>
      <c r="T11" s="59" t="s">
        <v>47</v>
      </c>
      <c r="U11" s="59" t="s">
        <v>46</v>
      </c>
      <c r="V11" s="57" t="s">
        <v>45</v>
      </c>
      <c r="W11" s="57" t="s">
        <v>44</v>
      </c>
      <c r="X11" s="57" t="s">
        <v>43</v>
      </c>
      <c r="Y11" s="57" t="s">
        <v>42</v>
      </c>
      <c r="Z11" s="58" t="s">
        <v>41</v>
      </c>
      <c r="AA11" s="57" t="s">
        <v>40</v>
      </c>
      <c r="AB11" s="57" t="s">
        <v>39</v>
      </c>
      <c r="AC11" s="2"/>
      <c r="AD11" s="2"/>
      <c r="AE11" s="1"/>
    </row>
    <row r="12" spans="1:31" s="24" customFormat="1" ht="58.5" customHeight="1">
      <c r="B12" s="55">
        <v>522</v>
      </c>
      <c r="C12" s="38" t="s">
        <v>38</v>
      </c>
      <c r="D12" s="37">
        <v>854941007051</v>
      </c>
      <c r="E12" s="36">
        <v>4.99</v>
      </c>
      <c r="F12" s="54">
        <v>2.5</v>
      </c>
      <c r="G12" s="53" t="s">
        <v>18</v>
      </c>
      <c r="H12" s="56" t="s">
        <v>17</v>
      </c>
      <c r="I12" s="27" t="s">
        <v>25</v>
      </c>
      <c r="J12" s="27" t="s">
        <v>24</v>
      </c>
      <c r="K12" s="27" t="s">
        <v>23</v>
      </c>
      <c r="L12" s="27" t="s">
        <v>4</v>
      </c>
      <c r="M12" s="27">
        <v>12</v>
      </c>
      <c r="N12" s="46">
        <v>48</v>
      </c>
      <c r="O12" s="47">
        <v>6.7</v>
      </c>
      <c r="P12" s="47">
        <v>9.06</v>
      </c>
      <c r="Q12" s="47">
        <v>9.4499999999999993</v>
      </c>
      <c r="R12" s="46">
        <v>1.82</v>
      </c>
      <c r="S12" s="34">
        <f>51/2.54</f>
        <v>20.078740157480315</v>
      </c>
      <c r="T12" s="34">
        <f>27/2.54</f>
        <v>10.62992125984252</v>
      </c>
      <c r="U12" s="34">
        <f>36/2.54</f>
        <v>14.173228346456693</v>
      </c>
      <c r="V12" s="49">
        <f>S12*T12*U12/1728</f>
        <v>1.7506186587176324</v>
      </c>
      <c r="W12" s="47">
        <v>7.8319999999999999</v>
      </c>
      <c r="X12" s="47" t="s">
        <v>3</v>
      </c>
      <c r="Y12" s="27" t="s">
        <v>2</v>
      </c>
      <c r="Z12" s="28">
        <v>0</v>
      </c>
      <c r="AA12" s="27">
        <f>ROUNDUP(2295/V12*N12,0)</f>
        <v>62927</v>
      </c>
      <c r="AB12" s="27">
        <f>ROUNDUP(970/V12*N12,0)</f>
        <v>26597</v>
      </c>
      <c r="AC12" s="26"/>
      <c r="AD12" s="26"/>
      <c r="AE12" s="25"/>
    </row>
    <row r="13" spans="1:31" s="24" customFormat="1" ht="55.5" customHeight="1">
      <c r="B13" s="55">
        <v>523</v>
      </c>
      <c r="C13" s="38" t="s">
        <v>37</v>
      </c>
      <c r="D13" s="37">
        <v>854941007068</v>
      </c>
      <c r="E13" s="36">
        <v>4.99</v>
      </c>
      <c r="F13" s="54">
        <v>2.5</v>
      </c>
      <c r="G13" s="53" t="s">
        <v>18</v>
      </c>
      <c r="H13" s="56" t="s">
        <v>17</v>
      </c>
      <c r="I13" s="27" t="s">
        <v>25</v>
      </c>
      <c r="J13" s="27" t="s">
        <v>24</v>
      </c>
      <c r="K13" s="27" t="s">
        <v>23</v>
      </c>
      <c r="L13" s="27" t="s">
        <v>4</v>
      </c>
      <c r="M13" s="27">
        <v>12</v>
      </c>
      <c r="N13" s="46">
        <v>48</v>
      </c>
      <c r="O13" s="47">
        <v>6.7</v>
      </c>
      <c r="P13" s="47">
        <v>9.06</v>
      </c>
      <c r="Q13" s="47">
        <v>9.4499999999999993</v>
      </c>
      <c r="R13" s="46">
        <v>1.82</v>
      </c>
      <c r="S13" s="34">
        <f>51/2.54</f>
        <v>20.078740157480315</v>
      </c>
      <c r="T13" s="34">
        <f>27/2.54</f>
        <v>10.62992125984252</v>
      </c>
      <c r="U13" s="34">
        <f>36/2.54</f>
        <v>14.173228346456693</v>
      </c>
      <c r="V13" s="49">
        <f>S13*T13*U13/1728</f>
        <v>1.7506186587176324</v>
      </c>
      <c r="W13" s="47">
        <v>7.8319999999999999</v>
      </c>
      <c r="X13" s="47" t="s">
        <v>3</v>
      </c>
      <c r="Y13" s="27" t="s">
        <v>2</v>
      </c>
      <c r="Z13" s="28">
        <v>0</v>
      </c>
      <c r="AA13" s="27">
        <f>ROUNDUP(2295/V13*N13,0)</f>
        <v>62927</v>
      </c>
      <c r="AB13" s="27">
        <f>ROUNDUP(970/V13*N13,0)</f>
        <v>26597</v>
      </c>
      <c r="AC13" s="26"/>
      <c r="AD13" s="26"/>
      <c r="AE13" s="25"/>
    </row>
    <row r="14" spans="1:31" s="24" customFormat="1" ht="57" customHeight="1">
      <c r="B14" s="55">
        <v>551</v>
      </c>
      <c r="C14" s="38" t="s">
        <v>36</v>
      </c>
      <c r="D14" s="37">
        <v>854941007297</v>
      </c>
      <c r="E14" s="36">
        <v>6.99</v>
      </c>
      <c r="F14" s="54">
        <v>3.5</v>
      </c>
      <c r="G14" s="53" t="s">
        <v>18</v>
      </c>
      <c r="H14" s="52" t="s">
        <v>35</v>
      </c>
      <c r="I14" s="27" t="s">
        <v>25</v>
      </c>
      <c r="J14" s="27" t="s">
        <v>24</v>
      </c>
      <c r="K14" s="27" t="s">
        <v>23</v>
      </c>
      <c r="L14" s="27" t="s">
        <v>4</v>
      </c>
      <c r="M14" s="27">
        <v>12</v>
      </c>
      <c r="N14" s="46">
        <v>48</v>
      </c>
      <c r="O14" s="47">
        <v>9</v>
      </c>
      <c r="P14" s="47">
        <v>6</v>
      </c>
      <c r="Q14" s="47">
        <v>18.5</v>
      </c>
      <c r="R14" s="51">
        <v>2.35</v>
      </c>
      <c r="S14" s="50">
        <v>12.598425196850393</v>
      </c>
      <c r="T14" s="50">
        <v>12.007874015748031</v>
      </c>
      <c r="U14" s="50">
        <v>18.897637795275589</v>
      </c>
      <c r="V14" s="49">
        <f>S14*T14*U14/1728</f>
        <v>1.6544215065682975</v>
      </c>
      <c r="W14" s="48">
        <v>9.24</v>
      </c>
      <c r="X14" s="47" t="s">
        <v>3</v>
      </c>
      <c r="Y14" s="27" t="s">
        <v>2</v>
      </c>
      <c r="Z14" s="28">
        <v>0</v>
      </c>
      <c r="AA14" s="27">
        <f>ROUNDUP(2295/V14*N14,0)</f>
        <v>66586</v>
      </c>
      <c r="AB14" s="27">
        <f>ROUNDUP(970/V14*N14,0)</f>
        <v>28143</v>
      </c>
      <c r="AC14" s="26"/>
      <c r="AD14" s="26"/>
      <c r="AE14" s="25"/>
    </row>
    <row r="15" spans="1:31" s="24" customFormat="1" ht="66.75" customHeight="1">
      <c r="B15" s="55">
        <v>552</v>
      </c>
      <c r="C15" s="38" t="s">
        <v>34</v>
      </c>
      <c r="D15" s="37">
        <v>854941007303</v>
      </c>
      <c r="E15" s="36">
        <v>11.99</v>
      </c>
      <c r="F15" s="54">
        <v>6</v>
      </c>
      <c r="G15" s="53" t="s">
        <v>11</v>
      </c>
      <c r="H15" s="52" t="s">
        <v>15</v>
      </c>
      <c r="I15" s="27" t="s">
        <v>31</v>
      </c>
      <c r="J15" s="27" t="s">
        <v>30</v>
      </c>
      <c r="K15" s="27" t="s">
        <v>29</v>
      </c>
      <c r="L15" s="27" t="s">
        <v>4</v>
      </c>
      <c r="M15" s="27">
        <v>12</v>
      </c>
      <c r="N15" s="46">
        <v>48</v>
      </c>
      <c r="O15" s="47">
        <v>9</v>
      </c>
      <c r="P15" s="47">
        <v>6</v>
      </c>
      <c r="Q15" s="47">
        <v>18.5</v>
      </c>
      <c r="R15" s="51">
        <v>2.2799999999999998</v>
      </c>
      <c r="S15" s="50">
        <v>20.472440944881889</v>
      </c>
      <c r="T15" s="50">
        <v>12.598425196850393</v>
      </c>
      <c r="U15" s="50">
        <v>19.881889763779526</v>
      </c>
      <c r="V15" s="49">
        <f>S15*T15*U15/1728</f>
        <v>2.9675620739401287</v>
      </c>
      <c r="W15" s="48">
        <v>12.54</v>
      </c>
      <c r="X15" s="47" t="s">
        <v>3</v>
      </c>
      <c r="Y15" s="27" t="s">
        <v>2</v>
      </c>
      <c r="Z15" s="28">
        <v>0</v>
      </c>
      <c r="AA15" s="27">
        <f>ROUNDUP(2295/V15*N15,0)</f>
        <v>37122</v>
      </c>
      <c r="AB15" s="27">
        <f>ROUNDUP(970/V15*N15,0)</f>
        <v>15690</v>
      </c>
      <c r="AC15" s="26"/>
      <c r="AD15" s="26"/>
      <c r="AE15" s="25"/>
    </row>
    <row r="16" spans="1:31" s="24" customFormat="1" ht="70.5" customHeight="1">
      <c r="B16" s="55">
        <v>553</v>
      </c>
      <c r="C16" s="38" t="s">
        <v>33</v>
      </c>
      <c r="D16" s="37">
        <v>854941007310</v>
      </c>
      <c r="E16" s="36">
        <v>11.99</v>
      </c>
      <c r="F16" s="54">
        <v>6</v>
      </c>
      <c r="G16" s="53" t="s">
        <v>11</v>
      </c>
      <c r="H16" s="52" t="s">
        <v>15</v>
      </c>
      <c r="I16" s="27" t="s">
        <v>31</v>
      </c>
      <c r="J16" s="27" t="s">
        <v>30</v>
      </c>
      <c r="K16" s="27" t="s">
        <v>29</v>
      </c>
      <c r="L16" s="27" t="s">
        <v>4</v>
      </c>
      <c r="M16" s="27">
        <v>12</v>
      </c>
      <c r="N16" s="46">
        <v>48</v>
      </c>
      <c r="O16" s="47">
        <v>9</v>
      </c>
      <c r="P16" s="47">
        <v>6</v>
      </c>
      <c r="Q16" s="47">
        <v>18.5</v>
      </c>
      <c r="R16" s="51">
        <v>2.0299999999999998</v>
      </c>
      <c r="S16" s="50">
        <v>20.472440944881889</v>
      </c>
      <c r="T16" s="50">
        <v>12.598425196850393</v>
      </c>
      <c r="U16" s="50">
        <v>19.881889763779526</v>
      </c>
      <c r="V16" s="49">
        <f>S16*T16*U16/1728</f>
        <v>2.9675620739401287</v>
      </c>
      <c r="W16" s="48">
        <v>12.1</v>
      </c>
      <c r="X16" s="47" t="s">
        <v>3</v>
      </c>
      <c r="Y16" s="27" t="s">
        <v>2</v>
      </c>
      <c r="Z16" s="28">
        <v>0</v>
      </c>
      <c r="AA16" s="27">
        <f>ROUNDUP(2295/V16*N16,0)</f>
        <v>37122</v>
      </c>
      <c r="AB16" s="27">
        <f>ROUNDUP(970/V16*N16,0)</f>
        <v>15690</v>
      </c>
      <c r="AC16" s="26"/>
      <c r="AD16" s="26"/>
      <c r="AE16" s="25"/>
    </row>
    <row r="17" spans="1:31" s="24" customFormat="1" ht="59.25" customHeight="1">
      <c r="B17" s="39">
        <v>554</v>
      </c>
      <c r="C17" s="38" t="s">
        <v>32</v>
      </c>
      <c r="D17" s="37">
        <v>854941007327</v>
      </c>
      <c r="E17" s="36">
        <v>13.99</v>
      </c>
      <c r="F17" s="54">
        <v>7</v>
      </c>
      <c r="G17" s="53" t="s">
        <v>11</v>
      </c>
      <c r="H17" s="52" t="s">
        <v>15</v>
      </c>
      <c r="I17" s="27" t="s">
        <v>31</v>
      </c>
      <c r="J17" s="27" t="s">
        <v>30</v>
      </c>
      <c r="K17" s="27" t="s">
        <v>29</v>
      </c>
      <c r="L17" s="27" t="s">
        <v>4</v>
      </c>
      <c r="M17" s="27">
        <v>12</v>
      </c>
      <c r="N17" s="46">
        <v>48</v>
      </c>
      <c r="O17" s="47">
        <v>9</v>
      </c>
      <c r="P17" s="47">
        <v>6</v>
      </c>
      <c r="Q17" s="47">
        <v>18.5</v>
      </c>
      <c r="R17" s="51">
        <v>2.08</v>
      </c>
      <c r="S17" s="50">
        <v>20.472440944881889</v>
      </c>
      <c r="T17" s="50">
        <v>12.598425196850393</v>
      </c>
      <c r="U17" s="50">
        <v>19.881889763779526</v>
      </c>
      <c r="V17" s="49">
        <f>S17*T17*U17/1728</f>
        <v>2.9675620739401287</v>
      </c>
      <c r="W17" s="48">
        <v>12.1</v>
      </c>
      <c r="X17" s="47" t="s">
        <v>3</v>
      </c>
      <c r="Y17" s="27" t="s">
        <v>2</v>
      </c>
      <c r="Z17" s="28">
        <v>0</v>
      </c>
      <c r="AA17" s="27">
        <f>ROUNDUP(2295/V17*N17,0)</f>
        <v>37122</v>
      </c>
      <c r="AB17" s="27">
        <f>ROUNDUP(970/V17*N17,0)</f>
        <v>15690</v>
      </c>
      <c r="AC17" s="26"/>
      <c r="AD17" s="26"/>
      <c r="AE17" s="25"/>
    </row>
    <row r="18" spans="1:31" s="24" customFormat="1" ht="59.25" customHeight="1">
      <c r="B18" s="39">
        <v>9015</v>
      </c>
      <c r="C18" s="38" t="s">
        <v>28</v>
      </c>
      <c r="D18" s="37" t="s">
        <v>27</v>
      </c>
      <c r="E18" s="36"/>
      <c r="F18" s="36">
        <v>7</v>
      </c>
      <c r="G18" s="42" t="s">
        <v>18</v>
      </c>
      <c r="H18" s="34" t="s">
        <v>26</v>
      </c>
      <c r="I18" s="27" t="s">
        <v>25</v>
      </c>
      <c r="J18" s="27" t="s">
        <v>24</v>
      </c>
      <c r="K18" s="27" t="s">
        <v>23</v>
      </c>
      <c r="L18" s="27" t="s">
        <v>4</v>
      </c>
      <c r="M18" s="27"/>
      <c r="N18" s="46">
        <v>30</v>
      </c>
      <c r="O18" s="29">
        <v>0</v>
      </c>
      <c r="P18" s="29">
        <v>0</v>
      </c>
      <c r="Q18" s="29">
        <v>0</v>
      </c>
      <c r="R18" s="41">
        <v>0</v>
      </c>
      <c r="S18" s="32">
        <f>126/2.54</f>
        <v>49.606299212598422</v>
      </c>
      <c r="T18" s="32">
        <f>39/2.54</f>
        <v>15.354330708661417</v>
      </c>
      <c r="U18" s="32">
        <f>17/2.54</f>
        <v>6.6929133858267713</v>
      </c>
      <c r="V18" s="31">
        <f>S18*T18*U18/1728</f>
        <v>2.9501166285797131</v>
      </c>
      <c r="W18" s="30">
        <f>6.4*2.2</f>
        <v>14.080000000000002</v>
      </c>
      <c r="X18" s="29" t="s">
        <v>3</v>
      </c>
      <c r="Y18" s="27" t="s">
        <v>2</v>
      </c>
      <c r="Z18" s="28">
        <v>0</v>
      </c>
      <c r="AA18" s="27">
        <f>ROUNDUP(2295/V18*N18,0)</f>
        <v>23339</v>
      </c>
      <c r="AB18" s="27">
        <f>ROUNDUP(970/V18*N18,0)</f>
        <v>9865</v>
      </c>
      <c r="AC18" s="26"/>
      <c r="AD18" s="26"/>
      <c r="AE18" s="25"/>
    </row>
    <row r="19" spans="1:31" s="24" customFormat="1" ht="39.75" customHeight="1">
      <c r="A19" s="40" t="s">
        <v>14</v>
      </c>
      <c r="B19" s="39">
        <v>563</v>
      </c>
      <c r="C19" s="38" t="s">
        <v>22</v>
      </c>
      <c r="D19" s="37">
        <v>854941007556</v>
      </c>
      <c r="E19" s="36">
        <v>4.99</v>
      </c>
      <c r="F19" s="36">
        <v>2.5</v>
      </c>
      <c r="G19" s="42" t="s">
        <v>21</v>
      </c>
      <c r="H19" s="34" t="s">
        <v>20</v>
      </c>
      <c r="I19" s="27">
        <v>3.15</v>
      </c>
      <c r="J19" s="27">
        <v>2.15</v>
      </c>
      <c r="K19" s="27">
        <v>2.15</v>
      </c>
      <c r="L19" s="27" t="s">
        <v>4</v>
      </c>
      <c r="M19" s="27">
        <v>24</v>
      </c>
      <c r="N19" s="46">
        <v>144</v>
      </c>
      <c r="O19" s="45">
        <v>9.75</v>
      </c>
      <c r="P19" s="45">
        <v>7.25</v>
      </c>
      <c r="Q19" s="45">
        <v>7.5</v>
      </c>
      <c r="R19" s="43">
        <v>2.2999999999999998</v>
      </c>
      <c r="S19" s="44">
        <v>23</v>
      </c>
      <c r="T19" s="44">
        <v>10.25</v>
      </c>
      <c r="U19" s="41">
        <v>17</v>
      </c>
      <c r="V19" s="31">
        <f>S19*T19*U19/1728</f>
        <v>2.3192997685185186</v>
      </c>
      <c r="W19" s="41">
        <v>13</v>
      </c>
      <c r="X19" s="29" t="s">
        <v>3</v>
      </c>
      <c r="Y19" s="27" t="s">
        <v>2</v>
      </c>
      <c r="Z19" s="28">
        <v>0</v>
      </c>
      <c r="AA19" s="27">
        <f>ROUNDUP(2295/V19*N19,0)</f>
        <v>142492</v>
      </c>
      <c r="AB19" s="27">
        <f>ROUNDUP(970/V19*N19,0)</f>
        <v>60226</v>
      </c>
      <c r="AC19" s="26"/>
      <c r="AD19" s="26"/>
      <c r="AE19" s="25"/>
    </row>
    <row r="20" spans="1:31" s="24" customFormat="1" ht="45.75" customHeight="1">
      <c r="A20" s="40" t="s">
        <v>14</v>
      </c>
      <c r="B20" s="39">
        <v>565</v>
      </c>
      <c r="C20" s="38" t="s">
        <v>19</v>
      </c>
      <c r="D20" s="37">
        <v>854941007594</v>
      </c>
      <c r="E20" s="36">
        <v>4.99</v>
      </c>
      <c r="F20" s="36">
        <v>2.5</v>
      </c>
      <c r="G20" s="42" t="s">
        <v>18</v>
      </c>
      <c r="H20" s="34" t="s">
        <v>17</v>
      </c>
      <c r="I20" s="27"/>
      <c r="J20" s="27"/>
      <c r="K20" s="27"/>
      <c r="L20" s="27" t="s">
        <v>4</v>
      </c>
      <c r="M20" s="27">
        <v>12</v>
      </c>
      <c r="N20" s="27">
        <v>48</v>
      </c>
      <c r="O20" s="29">
        <v>6.7</v>
      </c>
      <c r="P20" s="29">
        <v>9.06</v>
      </c>
      <c r="Q20" s="29">
        <v>9.4499999999999993</v>
      </c>
      <c r="R20" s="44">
        <v>1.82</v>
      </c>
      <c r="S20" s="43">
        <f>51/2.54</f>
        <v>20.078740157480315</v>
      </c>
      <c r="T20" s="43">
        <f>27/2.54</f>
        <v>10.62992125984252</v>
      </c>
      <c r="U20" s="43">
        <f>36/2.54</f>
        <v>14.173228346456693</v>
      </c>
      <c r="V20" s="31">
        <f>S20*T20*U20/1728</f>
        <v>1.7506186587176324</v>
      </c>
      <c r="W20" s="29">
        <v>7.8319999999999999</v>
      </c>
      <c r="X20" s="29" t="s">
        <v>3</v>
      </c>
      <c r="Y20" s="27" t="s">
        <v>2</v>
      </c>
      <c r="Z20" s="28">
        <v>0</v>
      </c>
      <c r="AA20" s="27">
        <f>ROUNDUP(2295/V20*N20,0)</f>
        <v>62927</v>
      </c>
      <c r="AB20" s="27">
        <f>ROUNDUP(970/V20*N20,0)</f>
        <v>26597</v>
      </c>
      <c r="AC20" s="26"/>
      <c r="AD20" s="26"/>
      <c r="AE20" s="25"/>
    </row>
    <row r="21" spans="1:31" s="24" customFormat="1" ht="54.75" customHeight="1">
      <c r="A21" s="40" t="s">
        <v>14</v>
      </c>
      <c r="B21" s="39">
        <v>567</v>
      </c>
      <c r="C21" s="38" t="s">
        <v>16</v>
      </c>
      <c r="D21" s="37">
        <v>854941007617</v>
      </c>
      <c r="E21" s="36">
        <v>8.99</v>
      </c>
      <c r="F21" s="36">
        <v>4.5</v>
      </c>
      <c r="G21" s="42" t="s">
        <v>11</v>
      </c>
      <c r="H21" s="34" t="s">
        <v>15</v>
      </c>
      <c r="I21" s="27">
        <v>8.5</v>
      </c>
      <c r="J21" s="27">
        <v>5.5</v>
      </c>
      <c r="K21" s="27">
        <v>1.5</v>
      </c>
      <c r="L21" s="27" t="s">
        <v>4</v>
      </c>
      <c r="M21" s="27">
        <v>12</v>
      </c>
      <c r="N21" s="27">
        <v>48</v>
      </c>
      <c r="O21" s="29">
        <v>6.7</v>
      </c>
      <c r="P21" s="29">
        <v>9.06</v>
      </c>
      <c r="Q21" s="29">
        <v>9.4499999999999993</v>
      </c>
      <c r="R21" s="44">
        <v>1.82</v>
      </c>
      <c r="S21" s="43">
        <f>51/2.54</f>
        <v>20.078740157480315</v>
      </c>
      <c r="T21" s="43">
        <f>27/2.54</f>
        <v>10.62992125984252</v>
      </c>
      <c r="U21" s="43">
        <f>36/2.54</f>
        <v>14.173228346456693</v>
      </c>
      <c r="V21" s="31">
        <f>S21*T21*U21/1728</f>
        <v>1.7506186587176324</v>
      </c>
      <c r="W21" s="29">
        <v>7.8319999999999999</v>
      </c>
      <c r="X21" s="29" t="s">
        <v>3</v>
      </c>
      <c r="Y21" s="27" t="s">
        <v>2</v>
      </c>
      <c r="Z21" s="28">
        <v>0</v>
      </c>
      <c r="AA21" s="27">
        <f>ROUNDUP(2295/V21*N21,0)</f>
        <v>62927</v>
      </c>
      <c r="AB21" s="27">
        <f>ROUNDUP(970/V21*N21,0)</f>
        <v>26597</v>
      </c>
      <c r="AC21" s="26"/>
      <c r="AD21" s="26"/>
      <c r="AE21" s="25"/>
    </row>
    <row r="22" spans="1:31" s="24" customFormat="1" ht="53.25" customHeight="1">
      <c r="A22" s="40" t="s">
        <v>14</v>
      </c>
      <c r="B22" s="39">
        <v>5524</v>
      </c>
      <c r="C22" s="38" t="s">
        <v>13</v>
      </c>
      <c r="D22" s="37" t="s">
        <v>12</v>
      </c>
      <c r="E22" s="36">
        <v>24.99</v>
      </c>
      <c r="F22" s="36">
        <v>12.5</v>
      </c>
      <c r="G22" s="42" t="s">
        <v>11</v>
      </c>
      <c r="H22" s="34" t="s">
        <v>10</v>
      </c>
      <c r="I22" s="27" t="s">
        <v>9</v>
      </c>
      <c r="J22" s="27" t="s">
        <v>9</v>
      </c>
      <c r="K22" s="27" t="s">
        <v>8</v>
      </c>
      <c r="L22" s="27" t="s">
        <v>4</v>
      </c>
      <c r="M22" s="27">
        <v>6</v>
      </c>
      <c r="N22" s="27">
        <v>12</v>
      </c>
      <c r="O22" s="29">
        <v>10.5</v>
      </c>
      <c r="P22" s="29">
        <v>11.25</v>
      </c>
      <c r="Q22" s="29">
        <v>13.25</v>
      </c>
      <c r="R22" s="41">
        <v>4.5999999999999996</v>
      </c>
      <c r="S22" s="32">
        <v>22.5</v>
      </c>
      <c r="T22" s="32">
        <v>12.5</v>
      </c>
      <c r="U22" s="32">
        <v>14.25</v>
      </c>
      <c r="V22" s="31">
        <f>S22*T22*U22/1728</f>
        <v>2.3193359375</v>
      </c>
      <c r="W22" s="30">
        <v>11</v>
      </c>
      <c r="X22" s="29" t="s">
        <v>3</v>
      </c>
      <c r="Y22" s="27" t="s">
        <v>2</v>
      </c>
      <c r="Z22" s="28">
        <v>0</v>
      </c>
      <c r="AA22" s="27">
        <f>ROUNDUP(2295/V22*N22,0)</f>
        <v>11875</v>
      </c>
      <c r="AB22" s="27">
        <f>ROUNDUP(970/V22*N22,0)</f>
        <v>5019</v>
      </c>
      <c r="AC22" s="26"/>
      <c r="AD22" s="26"/>
      <c r="AE22" s="25"/>
    </row>
    <row r="23" spans="1:31" s="24" customFormat="1" ht="40.5" customHeight="1">
      <c r="A23" s="40" t="s">
        <v>7</v>
      </c>
      <c r="B23" s="39">
        <v>227</v>
      </c>
      <c r="C23" s="38" t="s">
        <v>6</v>
      </c>
      <c r="D23" s="37">
        <v>810010990266</v>
      </c>
      <c r="E23" s="36">
        <v>7.99</v>
      </c>
      <c r="F23" s="36">
        <v>4</v>
      </c>
      <c r="G23" s="35" t="s">
        <v>5</v>
      </c>
      <c r="H23" s="34"/>
      <c r="I23" s="27"/>
      <c r="J23" s="27"/>
      <c r="K23" s="27"/>
      <c r="L23" s="27" t="s">
        <v>4</v>
      </c>
      <c r="M23" s="27">
        <v>12</v>
      </c>
      <c r="N23" s="27">
        <v>48</v>
      </c>
      <c r="O23" s="29">
        <f>33.8/2.54</f>
        <v>13.307086614173228</v>
      </c>
      <c r="P23" s="29">
        <f>28/2.54</f>
        <v>11.023622047244094</v>
      </c>
      <c r="Q23" s="29">
        <f>29/2.54</f>
        <v>11.417322834645669</v>
      </c>
      <c r="R23" s="33">
        <v>5.86</v>
      </c>
      <c r="S23" s="32">
        <f>59/2.54</f>
        <v>23.228346456692915</v>
      </c>
      <c r="T23" s="32">
        <f>37.5/2.54</f>
        <v>14.763779527559056</v>
      </c>
      <c r="U23" s="32">
        <f>32.5/2.54</f>
        <v>12.795275590551181</v>
      </c>
      <c r="V23" s="31">
        <f>S23*T23*U23/1728</f>
        <v>2.5393452539420394</v>
      </c>
      <c r="W23" s="30">
        <f>5.42*2.2</f>
        <v>11.924000000000001</v>
      </c>
      <c r="X23" s="29" t="s">
        <v>3</v>
      </c>
      <c r="Y23" s="27" t="s">
        <v>2</v>
      </c>
      <c r="Z23" s="28">
        <v>0</v>
      </c>
      <c r="AA23" s="27">
        <f>ROUNDUP(2295/V23*N23,0)</f>
        <v>43382</v>
      </c>
      <c r="AB23" s="27">
        <f>ROUNDUP(970/V23*N23,0)</f>
        <v>18336</v>
      </c>
      <c r="AC23" s="26"/>
      <c r="AD23" s="26"/>
      <c r="AE23" s="25"/>
    </row>
    <row r="24" spans="1:31" ht="22.5" customHeight="1">
      <c r="B24" s="23" t="s">
        <v>1</v>
      </c>
      <c r="C24" s="21"/>
      <c r="D24" s="21"/>
      <c r="E24" s="22"/>
      <c r="F24" s="21"/>
      <c r="G24" s="21"/>
      <c r="H24" s="20"/>
      <c r="I24" s="19"/>
      <c r="J24" s="8"/>
      <c r="K24" s="8"/>
      <c r="L24" s="8"/>
      <c r="M24" s="8"/>
      <c r="N24" s="8"/>
      <c r="O24" s="14"/>
      <c r="P24" s="14"/>
      <c r="Q24" s="14"/>
      <c r="R24" s="18"/>
      <c r="S24" s="17"/>
      <c r="T24" s="17"/>
      <c r="U24" s="17"/>
      <c r="V24" s="16"/>
      <c r="W24" s="15"/>
      <c r="X24" s="14"/>
      <c r="Y24" s="4"/>
      <c r="Z24" s="5"/>
      <c r="AA24" s="4"/>
      <c r="AB24" s="3"/>
      <c r="AC24" s="2"/>
      <c r="AD24" s="2"/>
      <c r="AE24" s="1"/>
    </row>
    <row r="25" spans="1:31" ht="28.5" customHeight="1">
      <c r="B25" s="13" t="s">
        <v>0</v>
      </c>
      <c r="C25" s="11"/>
      <c r="D25" s="11"/>
      <c r="E25" s="12"/>
      <c r="F25" s="11"/>
      <c r="G25" s="11"/>
      <c r="H25" s="10"/>
      <c r="I25" s="9"/>
      <c r="J25" s="8"/>
      <c r="K25" s="8"/>
      <c r="L25" s="8"/>
      <c r="M25" s="8"/>
      <c r="N25" s="8"/>
      <c r="Q25" s="8"/>
      <c r="R25" s="8"/>
      <c r="S25" s="7"/>
      <c r="T25" s="7"/>
      <c r="U25" s="6"/>
      <c r="V25" s="6"/>
      <c r="W25" s="6"/>
      <c r="X25" s="6"/>
      <c r="Y25" s="4"/>
      <c r="Z25" s="5"/>
      <c r="AA25" s="4"/>
      <c r="AB25" s="3"/>
      <c r="AC25" s="2"/>
      <c r="AD25" s="2"/>
      <c r="AE25" s="1"/>
    </row>
  </sheetData>
  <mergeCells count="5">
    <mergeCell ref="G10:K10"/>
    <mergeCell ref="O10:Q10"/>
    <mergeCell ref="S10:U10"/>
    <mergeCell ref="AA10:AB10"/>
    <mergeCell ref="M11:N11"/>
  </mergeCells>
  <pageMargins left="0.25" right="0.25" top="0.25" bottom="0" header="0" footer="0"/>
  <pageSetup paperSize="5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WS Hot Wheels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2019-09-10T07:21:51Z</dcterms:created>
  <dcterms:modified xsi:type="dcterms:W3CDTF">2019-09-10T07:22:01Z</dcterms:modified>
</cp:coreProperties>
</file>